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1"/>
  </bookViews>
  <sheets>
    <sheet name="Conventional" sheetId="1" r:id="rId1"/>
    <sheet name="New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'New'!$A$1:$G$59</definedName>
  </definedNames>
  <calcPr fullCalcOnLoad="1"/>
</workbook>
</file>

<file path=xl/sharedStrings.xml><?xml version="1.0" encoding="utf-8"?>
<sst xmlns="http://schemas.openxmlformats.org/spreadsheetml/2006/main" count="109" uniqueCount="90">
  <si>
    <t>Department:</t>
  </si>
  <si>
    <t>Corporation:</t>
  </si>
  <si>
    <t>(In Thousand Pesos)</t>
  </si>
  <si>
    <t>Operating Receipts</t>
  </si>
  <si>
    <t>Approved by:</t>
  </si>
  <si>
    <t>PARTICULARS</t>
  </si>
  <si>
    <t>CASH BALANCE, Beginning</t>
  </si>
  <si>
    <t>CASH INFLOWS:</t>
  </si>
  <si>
    <t>Foreign</t>
  </si>
  <si>
    <t>Domestic</t>
  </si>
  <si>
    <t>CASH OUTFLOWS:</t>
  </si>
  <si>
    <t>CASH BALANCE, Ending</t>
  </si>
  <si>
    <t xml:space="preserve">  CASH FLOW STATEMENT</t>
  </si>
  <si>
    <t>Current year's operating receipts</t>
  </si>
  <si>
    <t>Collection of receivable</t>
  </si>
  <si>
    <t>Non-Operating Receipts</t>
  </si>
  <si>
    <t>Proceeds from sale of assets</t>
  </si>
  <si>
    <t>Proceeds from investments, deposits, etc.</t>
  </si>
  <si>
    <t>national government)</t>
  </si>
  <si>
    <t>Grants, contributions, etc. (from sources except</t>
  </si>
  <si>
    <t>Assistance from the national government</t>
  </si>
  <si>
    <t>Subsidy</t>
  </si>
  <si>
    <t>Equity</t>
  </si>
  <si>
    <t>Advances for debt servicing</t>
  </si>
  <si>
    <t>Gross borrowings</t>
  </si>
  <si>
    <t>Operating Expenses</t>
  </si>
  <si>
    <t>Current operating expenses</t>
  </si>
  <si>
    <t>Personal services</t>
  </si>
  <si>
    <t>Maintenance and other operating expenses (includes</t>
  </si>
  <si>
    <t xml:space="preserve">   purchase of raw materials and taxes other than</t>
  </si>
  <si>
    <t xml:space="preserve">   income tax)</t>
  </si>
  <si>
    <t>Payment of prior years' accounts payable</t>
  </si>
  <si>
    <t>Interest payments</t>
  </si>
  <si>
    <t>Investments in securities, subsidiaries, etc.</t>
  </si>
  <si>
    <t>Cash advances</t>
  </si>
  <si>
    <t>Dividend payments</t>
  </si>
  <si>
    <t>To national government</t>
  </si>
  <si>
    <t>To others</t>
  </si>
  <si>
    <t>Income taxes</t>
  </si>
  <si>
    <t>Others (Please specify)</t>
  </si>
  <si>
    <t>(Disclose large amounts)</t>
  </si>
  <si>
    <t>Prepared by:</t>
  </si>
  <si>
    <t>Head of Corporation</t>
  </si>
  <si>
    <t>Responsible Officer                                  Date</t>
  </si>
  <si>
    <t xml:space="preserve">           Date</t>
  </si>
  <si>
    <t>(Estimates)</t>
  </si>
  <si>
    <t>Loan Repayment</t>
  </si>
  <si>
    <t>DBM Form No. 704</t>
  </si>
  <si>
    <t>(Proposal)</t>
  </si>
  <si>
    <t>(Audited)</t>
  </si>
  <si>
    <t>Capital Outlays (DBM Form 703-F)</t>
  </si>
  <si>
    <t>FY 2009</t>
  </si>
  <si>
    <t>FY 2010</t>
  </si>
  <si>
    <t>Fiscal Year 2011</t>
  </si>
  <si>
    <t>FY 2011</t>
  </si>
  <si>
    <t>Cash flows from operating activities</t>
  </si>
  <si>
    <t>Cash generated from operations</t>
  </si>
  <si>
    <t>Net cash flow from operating activities</t>
  </si>
  <si>
    <t>Cash flows from investing activities</t>
  </si>
  <si>
    <t>Purchase of property, plant and equipment</t>
  </si>
  <si>
    <t>Proceeds from sale of unserviceable equipment</t>
  </si>
  <si>
    <t>Net cash flow from financing activities</t>
  </si>
  <si>
    <t>Receipt of government subsidy</t>
  </si>
  <si>
    <t>Net cash flow from investing activities</t>
  </si>
  <si>
    <t>Cash receipts from sale of assets</t>
  </si>
  <si>
    <t>Collection of receivables</t>
  </si>
  <si>
    <t>Payment for salaries</t>
  </si>
  <si>
    <t>Payment to suppliers</t>
  </si>
  <si>
    <t>Payment of taxes</t>
  </si>
  <si>
    <t>Other inflows/outflows</t>
  </si>
  <si>
    <t>Cash flows from financing activities</t>
  </si>
  <si>
    <t>Receipt of government equity</t>
  </si>
  <si>
    <t>Proceeds from loans, bonds, notes</t>
  </si>
  <si>
    <t>Repayment of loan</t>
  </si>
  <si>
    <t>Dividend payment</t>
  </si>
  <si>
    <t>Net increase/(decrease) in cash and cash equivalents</t>
  </si>
  <si>
    <t>Cash and cash equivalents, beginning of the year</t>
  </si>
  <si>
    <t>Cash and cash equivalents, end of year</t>
  </si>
  <si>
    <t xml:space="preserve">  STATEMENT OF CASH FLOWS</t>
  </si>
  <si>
    <t>FY 2012</t>
  </si>
  <si>
    <t>(Actual)</t>
  </si>
  <si>
    <t>FY 2013</t>
  </si>
  <si>
    <t>Fiscal Year 2014</t>
  </si>
  <si>
    <t>FY 2014</t>
  </si>
  <si>
    <t>TOTAL CASH OPERATING BUDGET</t>
  </si>
  <si>
    <t>JOSEFA SN. MANUGAS</t>
  </si>
  <si>
    <t>Division Manager - Finance                         Date</t>
  </si>
  <si>
    <t>ENGR. EDWARD L. REMO</t>
  </si>
  <si>
    <t>General Manager</t>
  </si>
  <si>
    <t>CARCAR WATER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</si>
</sst>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#,###,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9" fontId="2" fillId="0" borderId="16" xfId="0" applyNumberFormat="1" applyFont="1" applyBorder="1" applyAlignment="1">
      <alignment/>
    </xf>
    <xf numFmtId="169" fontId="2" fillId="0" borderId="17" xfId="42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2" fillId="0" borderId="17" xfId="0" applyNumberFormat="1" applyFont="1" applyBorder="1" applyAlignment="1">
      <alignment/>
    </xf>
    <xf numFmtId="169" fontId="2" fillId="0" borderId="16" xfId="42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9" fontId="2" fillId="0" borderId="12" xfId="42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18" xfId="42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2" fillId="0" borderId="17" xfId="42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3571875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" name="Line 22"/>
        <xdr:cNvSpPr>
          <a:spLocks/>
        </xdr:cNvSpPr>
      </xdr:nvSpPr>
      <xdr:spPr>
        <a:xfrm>
          <a:off x="4457700" y="114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3</xdr:col>
      <xdr:colOff>638175</xdr:colOff>
      <xdr:row>60</xdr:row>
      <xdr:rowOff>0</xdr:rowOff>
    </xdr:to>
    <xdr:sp>
      <xdr:nvSpPr>
        <xdr:cNvPr id="2" name="Line 27"/>
        <xdr:cNvSpPr>
          <a:spLocks/>
        </xdr:cNvSpPr>
      </xdr:nvSpPr>
      <xdr:spPr>
        <a:xfrm>
          <a:off x="9525" y="114871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1562100</xdr:colOff>
      <xdr:row>60</xdr:row>
      <xdr:rowOff>0</xdr:rowOff>
    </xdr:from>
    <xdr:to>
      <xdr:col>3</xdr:col>
      <xdr:colOff>2447925</xdr:colOff>
      <xdr:row>60</xdr:row>
      <xdr:rowOff>0</xdr:rowOff>
    </xdr:to>
    <xdr:sp>
      <xdr:nvSpPr>
        <xdr:cNvPr id="3" name="Line 28"/>
        <xdr:cNvSpPr>
          <a:spLocks/>
        </xdr:cNvSpPr>
      </xdr:nvSpPr>
      <xdr:spPr>
        <a:xfrm>
          <a:off x="2447925" y="114871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3571875</xdr:colOff>
      <xdr:row>60</xdr:row>
      <xdr:rowOff>0</xdr:rowOff>
    </xdr:from>
    <xdr:to>
      <xdr:col>4</xdr:col>
      <xdr:colOff>1447800</xdr:colOff>
      <xdr:row>60</xdr:row>
      <xdr:rowOff>0</xdr:rowOff>
    </xdr:to>
    <xdr:sp>
      <xdr:nvSpPr>
        <xdr:cNvPr id="4" name="Line 29"/>
        <xdr:cNvSpPr>
          <a:spLocks/>
        </xdr:cNvSpPr>
      </xdr:nvSpPr>
      <xdr:spPr>
        <a:xfrm>
          <a:off x="4457700" y="114871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59</xdr:row>
      <xdr:rowOff>180975</xdr:rowOff>
    </xdr:from>
    <xdr:to>
      <xdr:col>6</xdr:col>
      <xdr:colOff>1028700</xdr:colOff>
      <xdr:row>59</xdr:row>
      <xdr:rowOff>180975</xdr:rowOff>
    </xdr:to>
    <xdr:sp>
      <xdr:nvSpPr>
        <xdr:cNvPr id="5" name="Line 30"/>
        <xdr:cNvSpPr>
          <a:spLocks/>
        </xdr:cNvSpPr>
      </xdr:nvSpPr>
      <xdr:spPr>
        <a:xfrm>
          <a:off x="7486650" y="114776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3571875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4457700" y="1092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1562100</xdr:colOff>
      <xdr:row>57</xdr:row>
      <xdr:rowOff>0</xdr:rowOff>
    </xdr:from>
    <xdr:to>
      <xdr:col>3</xdr:col>
      <xdr:colOff>2447925</xdr:colOff>
      <xdr:row>57</xdr:row>
      <xdr:rowOff>0</xdr:rowOff>
    </xdr:to>
    <xdr:sp>
      <xdr:nvSpPr>
        <xdr:cNvPr id="2" name="Line 3"/>
        <xdr:cNvSpPr>
          <a:spLocks/>
        </xdr:cNvSpPr>
      </xdr:nvSpPr>
      <xdr:spPr>
        <a:xfrm>
          <a:off x="2447925" y="109251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3571875</xdr:colOff>
      <xdr:row>57</xdr:row>
      <xdr:rowOff>0</xdr:rowOff>
    </xdr:from>
    <xdr:to>
      <xdr:col>4</xdr:col>
      <xdr:colOff>1447800</xdr:colOff>
      <xdr:row>57</xdr:row>
      <xdr:rowOff>0</xdr:rowOff>
    </xdr:to>
    <xdr:sp>
      <xdr:nvSpPr>
        <xdr:cNvPr id="3" name="Line 4"/>
        <xdr:cNvSpPr>
          <a:spLocks/>
        </xdr:cNvSpPr>
      </xdr:nvSpPr>
      <xdr:spPr>
        <a:xfrm>
          <a:off x="4457700" y="109251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56</xdr:row>
      <xdr:rowOff>180975</xdr:rowOff>
    </xdr:from>
    <xdr:to>
      <xdr:col>6</xdr:col>
      <xdr:colOff>1028700</xdr:colOff>
      <xdr:row>56</xdr:row>
      <xdr:rowOff>180975</xdr:rowOff>
    </xdr:to>
    <xdr:sp>
      <xdr:nvSpPr>
        <xdr:cNvPr id="4" name="Line 5"/>
        <xdr:cNvSpPr>
          <a:spLocks/>
        </xdr:cNvSpPr>
      </xdr:nvSpPr>
      <xdr:spPr>
        <a:xfrm>
          <a:off x="7486650" y="10915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Documents\REPORTS\accounting%20reports\FinancialReports\CY%202012\CashFlowStatement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Documents\REPORTS\BUDGET\Budget_2013\ProjectedCashFlow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2-B%20Statement%20of%20Receivab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2-C%20Statement%20of%20Payab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%20Sheets_2014\ProjectedFS_2013-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4-A%20Comparative%20Cash%20Flow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2-D%20Statement%20of%20Borrowing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3-C%20Staffing%20Summary,%20et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orm%20703-E%20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"/>
      <sheetName val="Oct"/>
      <sheetName val="Nov"/>
      <sheetName val="Dec"/>
      <sheetName val="Dec (Comp)"/>
      <sheetName val="2012"/>
      <sheetName val="SL_2012(GLS)"/>
      <sheetName val="GLS_COH"/>
      <sheetName val="Sheet1"/>
      <sheetName val="COH_Pressie"/>
      <sheetName val="Sheet3"/>
      <sheetName val="Sheet4"/>
    </sheetNames>
    <sheetDataSet>
      <sheetData sheetId="11">
        <row r="28">
          <cell r="L28">
            <v>2790920.2899999996</v>
          </cell>
        </row>
        <row r="30">
          <cell r="L30">
            <v>635517.4500000001</v>
          </cell>
        </row>
        <row r="31">
          <cell r="L31">
            <v>589145.8499999999</v>
          </cell>
        </row>
        <row r="33">
          <cell r="L33">
            <v>138520.27</v>
          </cell>
        </row>
        <row r="34">
          <cell r="L34">
            <v>664153.2999999998</v>
          </cell>
        </row>
        <row r="44">
          <cell r="L44">
            <v>4847713.19</v>
          </cell>
        </row>
        <row r="48">
          <cell r="L48">
            <v>704259.5200000001</v>
          </cell>
        </row>
        <row r="49">
          <cell r="L49">
            <v>36419374.99000002</v>
          </cell>
        </row>
        <row r="58">
          <cell r="L58">
            <v>44769.33</v>
          </cell>
        </row>
        <row r="64">
          <cell r="L64">
            <v>366747.89</v>
          </cell>
        </row>
        <row r="65">
          <cell r="L65">
            <v>0</v>
          </cell>
        </row>
        <row r="66">
          <cell r="L66">
            <v>709016.6900000001</v>
          </cell>
        </row>
        <row r="77">
          <cell r="L77">
            <v>-7306836</v>
          </cell>
        </row>
        <row r="79">
          <cell r="L79">
            <v>6531269.64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outCAPEX"/>
      <sheetName val="With CAPEX"/>
      <sheetName val="CAPEX_2013"/>
      <sheetName val="CAPEX_2013 (Print)"/>
      <sheetName val="Distribution"/>
    </sheetNames>
    <sheetDataSet>
      <sheetData sheetId="1">
        <row r="21">
          <cell r="N21">
            <v>16364965.2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de_2011"/>
      <sheetName val="Non-Trade_2011"/>
      <sheetName val="Trade_2012"/>
      <sheetName val="Non-Trade_2012"/>
      <sheetName val="Trade_2013"/>
      <sheetName val="Non-Trade_2013"/>
      <sheetName val="Trade_2014"/>
      <sheetName val="Non-Trade_2014"/>
      <sheetName val="Sheet2"/>
      <sheetName val="Sheet3"/>
    </sheetNames>
    <sheetDataSet>
      <sheetData sheetId="4">
        <row r="41">
          <cell r="H41">
            <v>50578269.197749995</v>
          </cell>
        </row>
      </sheetData>
      <sheetData sheetId="6">
        <row r="41">
          <cell r="H41">
            <v>57143079.52421958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GL_401"/>
      <sheetName val="GL_412"/>
      <sheetName val="GL_423"/>
      <sheetName val="2012"/>
      <sheetName val="2013"/>
      <sheetName val="2014"/>
    </sheetNames>
    <sheetDataSet>
      <sheetData sheetId="5">
        <row r="21">
          <cell r="G21">
            <v>6643203.83</v>
          </cell>
        </row>
      </sheetData>
      <sheetData sheetId="6">
        <row r="21">
          <cell r="G21">
            <v>3763250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jected BS (Condensed)"/>
      <sheetName val="Projected IS"/>
      <sheetName val="CFS 2013-2015"/>
      <sheetName val="ProjectedLoan"/>
    </sheetNames>
    <sheetDataSet>
      <sheetData sheetId="3">
        <row r="18">
          <cell r="F18">
            <v>19256783.266</v>
          </cell>
          <cell r="H18">
            <v>21709134.4692</v>
          </cell>
        </row>
        <row r="22">
          <cell r="F22">
            <v>983358.9179999998</v>
          </cell>
          <cell r="H22">
            <v>1096202.5542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E23">
            <v>15391724.91</v>
          </cell>
        </row>
        <row r="31">
          <cell r="E31">
            <v>2128020.39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2013"/>
      <sheetName val="2014"/>
      <sheetName val="CP_3226"/>
      <sheetName val="CP_3397"/>
      <sheetName val="CP_3226(S)"/>
      <sheetName val="CP_4-2039"/>
      <sheetName val="DBP_2013"/>
      <sheetName val="DBP_2014"/>
    </sheetNames>
    <sheetDataSet>
      <sheetData sheetId="2">
        <row r="36">
          <cell r="I36">
            <v>3733198.275960465</v>
          </cell>
          <cell r="J36">
            <v>3929743.031447096</v>
          </cell>
        </row>
      </sheetData>
      <sheetData sheetId="3">
        <row r="34">
          <cell r="G34">
            <v>15000000</v>
          </cell>
        </row>
        <row r="36">
          <cell r="I36">
            <v>6075186.199612297</v>
          </cell>
          <cell r="J36">
            <v>5386211.720142576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WD2012"/>
      <sheetName val="CWD2013"/>
      <sheetName val="CWD2014"/>
      <sheetName val="Sheet1"/>
      <sheetName val="FINAL version"/>
      <sheetName val="Option 2"/>
      <sheetName val="Option 2 (2)"/>
      <sheetName val="Sheet2"/>
      <sheetName val="Sheet3"/>
    </sheetNames>
    <sheetDataSet>
      <sheetData sheetId="1">
        <row r="140">
          <cell r="F140">
            <v>15518997.599999996</v>
          </cell>
          <cell r="I140">
            <v>1357249.7999999998</v>
          </cell>
        </row>
      </sheetData>
      <sheetData sheetId="2">
        <row r="143">
          <cell r="F143">
            <v>17464644</v>
          </cell>
          <cell r="I143">
            <v>1455387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Sheet2"/>
      <sheetName val="Sheet3"/>
    </sheetNames>
    <sheetDataSet>
      <sheetData sheetId="2">
        <row r="46">
          <cell r="M46">
            <v>53926859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7">
      <selection activeCell="A16" sqref="A16"/>
    </sheetView>
  </sheetViews>
  <sheetFormatPr defaultColWidth="9.140625" defaultRowHeight="12.75"/>
  <cols>
    <col min="1" max="1" width="5.57421875" style="1" customWidth="1"/>
    <col min="2" max="2" width="4.421875" style="1" customWidth="1"/>
    <col min="3" max="3" width="3.28125" style="1" customWidth="1"/>
    <col min="4" max="4" width="53.57421875" style="1" customWidth="1"/>
    <col min="5" max="5" width="21.7109375" style="1" customWidth="1"/>
    <col min="6" max="6" width="20.7109375" style="1" customWidth="1"/>
    <col min="7" max="7" width="21.7109375" style="1" customWidth="1"/>
    <col min="8" max="16384" width="9.140625" style="1" customWidth="1"/>
  </cols>
  <sheetData>
    <row r="1" ht="15">
      <c r="G1" s="23" t="s">
        <v>47</v>
      </c>
    </row>
    <row r="2" spans="1:7" ht="18">
      <c r="A2" s="45" t="s">
        <v>12</v>
      </c>
      <c r="B2" s="45"/>
      <c r="C2" s="45"/>
      <c r="D2" s="45"/>
      <c r="E2" s="45"/>
      <c r="F2" s="45"/>
      <c r="G2" s="45"/>
    </row>
    <row r="3" spans="1:7" ht="15">
      <c r="A3" s="44" t="s">
        <v>2</v>
      </c>
      <c r="B3" s="44"/>
      <c r="C3" s="44"/>
      <c r="D3" s="44"/>
      <c r="E3" s="44"/>
      <c r="F3" s="44"/>
      <c r="G3" s="44"/>
    </row>
    <row r="4" spans="1:7" ht="15">
      <c r="A4" s="44" t="s">
        <v>53</v>
      </c>
      <c r="B4" s="44"/>
      <c r="C4" s="44"/>
      <c r="D4" s="44"/>
      <c r="E4" s="44"/>
      <c r="F4" s="44"/>
      <c r="G4" s="44"/>
    </row>
    <row r="5" spans="1:7" ht="15">
      <c r="A5" s="25" t="s">
        <v>0</v>
      </c>
      <c r="B5" s="26"/>
      <c r="C5" s="26"/>
      <c r="D5" s="26"/>
      <c r="E5" s="26"/>
      <c r="F5" s="26"/>
      <c r="G5" s="24"/>
    </row>
    <row r="6" spans="1:7" ht="15">
      <c r="A6" s="4" t="s">
        <v>1</v>
      </c>
      <c r="B6" s="3"/>
      <c r="C6" s="3"/>
      <c r="D6" s="3"/>
      <c r="E6" s="3"/>
      <c r="F6" s="3"/>
      <c r="G6" s="5"/>
    </row>
    <row r="7" spans="1:7" ht="15">
      <c r="A7" s="6"/>
      <c r="B7" s="2"/>
      <c r="C7" s="2"/>
      <c r="D7" s="2"/>
      <c r="E7" s="7"/>
      <c r="F7" s="8"/>
      <c r="G7" s="8"/>
    </row>
    <row r="8" spans="1:7" ht="15">
      <c r="A8" s="43" t="s">
        <v>5</v>
      </c>
      <c r="B8" s="44"/>
      <c r="C8" s="44"/>
      <c r="D8" s="44"/>
      <c r="E8" s="9" t="s">
        <v>51</v>
      </c>
      <c r="F8" s="10" t="s">
        <v>52</v>
      </c>
      <c r="G8" s="10" t="s">
        <v>54</v>
      </c>
    </row>
    <row r="9" spans="1:7" ht="15">
      <c r="A9" s="4"/>
      <c r="B9" s="3"/>
      <c r="C9" s="3"/>
      <c r="D9" s="3"/>
      <c r="E9" s="11" t="s">
        <v>49</v>
      </c>
      <c r="F9" s="12" t="s">
        <v>45</v>
      </c>
      <c r="G9" s="12" t="s">
        <v>48</v>
      </c>
    </row>
    <row r="10" spans="1:7" ht="15">
      <c r="A10" s="6"/>
      <c r="B10" s="2"/>
      <c r="C10" s="2"/>
      <c r="E10" s="13"/>
      <c r="F10" s="14"/>
      <c r="G10" s="14"/>
    </row>
    <row r="11" spans="1:7" ht="15">
      <c r="A11" s="4" t="s">
        <v>6</v>
      </c>
      <c r="B11" s="15"/>
      <c r="C11" s="16"/>
      <c r="D11" s="3"/>
      <c r="E11" s="17"/>
      <c r="F11" s="5"/>
      <c r="G11" s="5"/>
    </row>
    <row r="12" spans="1:7" ht="15">
      <c r="A12" s="6"/>
      <c r="B12" s="18"/>
      <c r="C12" s="2"/>
      <c r="E12" s="13"/>
      <c r="F12" s="14"/>
      <c r="G12" s="14"/>
    </row>
    <row r="13" spans="1:7" ht="15">
      <c r="A13" s="4" t="s">
        <v>7</v>
      </c>
      <c r="B13" s="3"/>
      <c r="C13" s="3"/>
      <c r="D13" s="3"/>
      <c r="E13" s="17"/>
      <c r="F13" s="5"/>
      <c r="G13" s="5"/>
    </row>
    <row r="14" spans="1:7" ht="15">
      <c r="A14" s="6"/>
      <c r="B14" s="2"/>
      <c r="C14" s="2"/>
      <c r="D14" s="2"/>
      <c r="E14" s="13"/>
      <c r="F14" s="14"/>
      <c r="G14" s="14"/>
    </row>
    <row r="15" spans="1:7" ht="15">
      <c r="A15" s="6"/>
      <c r="B15" s="2" t="s">
        <v>3</v>
      </c>
      <c r="C15" s="2"/>
      <c r="D15" s="2"/>
      <c r="E15" s="13"/>
      <c r="F15" s="14"/>
      <c r="G15" s="14"/>
    </row>
    <row r="16" spans="1:7" ht="15">
      <c r="A16" s="6"/>
      <c r="B16" s="2"/>
      <c r="C16" s="2" t="s">
        <v>13</v>
      </c>
      <c r="D16" s="2"/>
      <c r="E16" s="13"/>
      <c r="F16" s="14"/>
      <c r="G16" s="14"/>
    </row>
    <row r="17" spans="1:7" ht="15">
      <c r="A17" s="6"/>
      <c r="B17" s="2"/>
      <c r="C17" s="2" t="s">
        <v>14</v>
      </c>
      <c r="D17" s="2"/>
      <c r="E17" s="13"/>
      <c r="F17" s="14"/>
      <c r="G17" s="14"/>
    </row>
    <row r="18" spans="1:7" ht="15">
      <c r="A18" s="6"/>
      <c r="B18" s="2"/>
      <c r="C18" s="2" t="s">
        <v>39</v>
      </c>
      <c r="D18" s="2"/>
      <c r="E18" s="13"/>
      <c r="F18" s="14"/>
      <c r="G18" s="14"/>
    </row>
    <row r="19" spans="1:7" ht="15">
      <c r="A19" s="6"/>
      <c r="B19" s="2" t="s">
        <v>15</v>
      </c>
      <c r="C19" s="2"/>
      <c r="D19" s="2"/>
      <c r="E19" s="13"/>
      <c r="F19" s="14"/>
      <c r="G19" s="14"/>
    </row>
    <row r="20" spans="1:7" ht="15">
      <c r="A20" s="6"/>
      <c r="B20" s="2"/>
      <c r="C20" s="2" t="s">
        <v>16</v>
      </c>
      <c r="D20" s="2"/>
      <c r="E20" s="13"/>
      <c r="F20" s="14"/>
      <c r="G20" s="14"/>
    </row>
    <row r="21" spans="1:7" ht="15">
      <c r="A21" s="6"/>
      <c r="B21" s="2"/>
      <c r="C21" s="2" t="s">
        <v>17</v>
      </c>
      <c r="D21" s="2"/>
      <c r="E21" s="13"/>
      <c r="F21" s="14"/>
      <c r="G21" s="14"/>
    </row>
    <row r="22" spans="1:7" ht="15.75">
      <c r="A22" s="6"/>
      <c r="B22" s="2"/>
      <c r="C22" s="2" t="s">
        <v>19</v>
      </c>
      <c r="D22" s="14"/>
      <c r="E22" s="40" t="s">
        <v>40</v>
      </c>
      <c r="F22" s="41"/>
      <c r="G22" s="42"/>
    </row>
    <row r="23" spans="1:7" ht="15">
      <c r="A23" s="6"/>
      <c r="B23" s="2"/>
      <c r="C23" s="2"/>
      <c r="D23" s="2" t="s">
        <v>18</v>
      </c>
      <c r="E23" s="13"/>
      <c r="F23" s="14"/>
      <c r="G23" s="14"/>
    </row>
    <row r="24" spans="1:7" ht="15">
      <c r="A24" s="6"/>
      <c r="B24" s="2" t="s">
        <v>20</v>
      </c>
      <c r="C24" s="2"/>
      <c r="D24" s="2"/>
      <c r="E24" s="13"/>
      <c r="F24" s="14"/>
      <c r="G24" s="14"/>
    </row>
    <row r="25" spans="1:7" ht="15">
      <c r="A25" s="6"/>
      <c r="B25" s="2"/>
      <c r="C25" s="2" t="s">
        <v>21</v>
      </c>
      <c r="D25" s="2"/>
      <c r="E25" s="13"/>
      <c r="F25" s="14"/>
      <c r="G25" s="14"/>
    </row>
    <row r="26" spans="1:7" ht="15">
      <c r="A26" s="6"/>
      <c r="B26" s="2"/>
      <c r="C26" s="2" t="s">
        <v>22</v>
      </c>
      <c r="D26" s="2"/>
      <c r="E26" s="13"/>
      <c r="F26" s="14"/>
      <c r="G26" s="14"/>
    </row>
    <row r="27" spans="1:7" ht="15">
      <c r="A27" s="6"/>
      <c r="B27" s="2"/>
      <c r="C27" s="2" t="s">
        <v>23</v>
      </c>
      <c r="D27" s="2"/>
      <c r="E27" s="13"/>
      <c r="F27" s="14"/>
      <c r="G27" s="14"/>
    </row>
    <row r="28" spans="1:7" ht="15">
      <c r="A28" s="6"/>
      <c r="B28" s="2" t="s">
        <v>24</v>
      </c>
      <c r="C28" s="2"/>
      <c r="D28" s="2"/>
      <c r="E28" s="13"/>
      <c r="F28" s="14"/>
      <c r="G28" s="14"/>
    </row>
    <row r="29" spans="1:7" ht="15">
      <c r="A29" s="6"/>
      <c r="B29" s="2"/>
      <c r="C29" s="2" t="s">
        <v>8</v>
      </c>
      <c r="D29" s="2"/>
      <c r="E29" s="13"/>
      <c r="F29" s="14"/>
      <c r="G29" s="14"/>
    </row>
    <row r="30" spans="1:7" ht="15">
      <c r="A30" s="6"/>
      <c r="B30" s="2"/>
      <c r="C30" s="2" t="s">
        <v>9</v>
      </c>
      <c r="D30" s="2"/>
      <c r="E30" s="13"/>
      <c r="F30" s="14"/>
      <c r="G30" s="14"/>
    </row>
    <row r="31" spans="1:7" ht="15">
      <c r="A31" s="4"/>
      <c r="B31" s="3" t="s">
        <v>39</v>
      </c>
      <c r="C31" s="3"/>
      <c r="D31" s="3"/>
      <c r="E31" s="17"/>
      <c r="F31" s="5"/>
      <c r="G31" s="5"/>
    </row>
    <row r="32" spans="1:7" ht="15">
      <c r="A32" s="6"/>
      <c r="B32" s="2"/>
      <c r="C32" s="2"/>
      <c r="D32" s="2"/>
      <c r="E32" s="13"/>
      <c r="F32" s="14"/>
      <c r="G32" s="14"/>
    </row>
    <row r="33" spans="1:7" ht="15">
      <c r="A33" s="4" t="s">
        <v>10</v>
      </c>
      <c r="B33" s="3"/>
      <c r="C33" s="3"/>
      <c r="D33" s="3"/>
      <c r="E33" s="17"/>
      <c r="F33" s="5"/>
      <c r="G33" s="5"/>
    </row>
    <row r="34" spans="1:7" ht="15">
      <c r="A34" s="6"/>
      <c r="B34" s="2"/>
      <c r="C34" s="2"/>
      <c r="D34" s="2"/>
      <c r="E34" s="13"/>
      <c r="F34" s="14"/>
      <c r="G34" s="14"/>
    </row>
    <row r="35" spans="1:7" ht="15">
      <c r="A35" s="6"/>
      <c r="B35" s="2" t="s">
        <v>25</v>
      </c>
      <c r="C35" s="2"/>
      <c r="D35" s="2"/>
      <c r="E35" s="13"/>
      <c r="F35" s="14"/>
      <c r="G35" s="14"/>
    </row>
    <row r="36" spans="1:7" ht="15">
      <c r="A36" s="6"/>
      <c r="B36" s="2"/>
      <c r="C36" s="2" t="s">
        <v>26</v>
      </c>
      <c r="D36" s="2"/>
      <c r="E36" s="13"/>
      <c r="F36" s="14"/>
      <c r="G36" s="14"/>
    </row>
    <row r="37" spans="1:7" ht="15">
      <c r="A37" s="6"/>
      <c r="B37" s="18"/>
      <c r="C37" s="2"/>
      <c r="D37" s="2" t="s">
        <v>27</v>
      </c>
      <c r="E37" s="13"/>
      <c r="F37" s="14"/>
      <c r="G37" s="14"/>
    </row>
    <row r="38" spans="1:7" ht="15">
      <c r="A38" s="6"/>
      <c r="B38" s="18"/>
      <c r="C38" s="2"/>
      <c r="D38" s="2" t="s">
        <v>28</v>
      </c>
      <c r="E38" s="13"/>
      <c r="F38" s="14"/>
      <c r="G38" s="14"/>
    </row>
    <row r="39" spans="1:7" ht="15">
      <c r="A39" s="6"/>
      <c r="B39" s="18"/>
      <c r="C39" s="2"/>
      <c r="D39" s="2" t="s">
        <v>29</v>
      </c>
      <c r="E39" s="13"/>
      <c r="F39" s="14"/>
      <c r="G39" s="14"/>
    </row>
    <row r="40" spans="1:7" ht="15">
      <c r="A40" s="6"/>
      <c r="B40" s="2"/>
      <c r="C40" s="2"/>
      <c r="D40" s="2" t="s">
        <v>30</v>
      </c>
      <c r="E40" s="13"/>
      <c r="F40" s="14"/>
      <c r="G40" s="14"/>
    </row>
    <row r="41" spans="1:7" ht="15">
      <c r="A41" s="6"/>
      <c r="B41" s="2"/>
      <c r="C41" s="2" t="s">
        <v>31</v>
      </c>
      <c r="D41" s="2"/>
      <c r="E41" s="13"/>
      <c r="F41" s="14"/>
      <c r="G41" s="14"/>
    </row>
    <row r="42" spans="1:7" ht="15">
      <c r="A42" s="6"/>
      <c r="B42" s="2" t="s">
        <v>46</v>
      </c>
      <c r="C42" s="2"/>
      <c r="D42" s="2"/>
      <c r="E42" s="6"/>
      <c r="F42" s="6"/>
      <c r="G42" s="13"/>
    </row>
    <row r="43" spans="1:7" ht="15">
      <c r="A43" s="6"/>
      <c r="B43" s="2"/>
      <c r="C43" s="2" t="s">
        <v>8</v>
      </c>
      <c r="D43" s="2"/>
      <c r="E43" s="6"/>
      <c r="F43" s="6"/>
      <c r="G43" s="13"/>
    </row>
    <row r="44" spans="1:7" ht="15">
      <c r="A44" s="6"/>
      <c r="B44" s="2"/>
      <c r="C44" s="2" t="s">
        <v>9</v>
      </c>
      <c r="D44" s="2"/>
      <c r="E44" s="6"/>
      <c r="F44" s="6"/>
      <c r="G44" s="13"/>
    </row>
    <row r="45" spans="1:7" ht="15.75">
      <c r="A45" s="6"/>
      <c r="B45" s="2" t="s">
        <v>32</v>
      </c>
      <c r="C45" s="2"/>
      <c r="D45" s="2"/>
      <c r="E45" s="40" t="s">
        <v>40</v>
      </c>
      <c r="F45" s="41"/>
      <c r="G45" s="42"/>
    </row>
    <row r="46" spans="1:7" ht="15">
      <c r="A46" s="6"/>
      <c r="B46" s="2"/>
      <c r="C46" s="2" t="s">
        <v>8</v>
      </c>
      <c r="D46" s="2"/>
      <c r="E46" s="13"/>
      <c r="F46" s="14"/>
      <c r="G46" s="14"/>
    </row>
    <row r="47" spans="1:7" ht="15">
      <c r="A47" s="6"/>
      <c r="B47" s="2"/>
      <c r="C47" s="2" t="s">
        <v>9</v>
      </c>
      <c r="D47" s="2"/>
      <c r="E47" s="13"/>
      <c r="F47" s="14"/>
      <c r="G47" s="14"/>
    </row>
    <row r="48" spans="1:7" ht="15">
      <c r="A48" s="6"/>
      <c r="B48" s="2" t="s">
        <v>50</v>
      </c>
      <c r="C48" s="2"/>
      <c r="D48" s="2"/>
      <c r="E48" s="13"/>
      <c r="F48" s="14"/>
      <c r="G48" s="14"/>
    </row>
    <row r="49" spans="1:7" ht="15">
      <c r="A49" s="6"/>
      <c r="B49" s="2" t="s">
        <v>33</v>
      </c>
      <c r="C49" s="2"/>
      <c r="D49" s="19"/>
      <c r="E49" s="13"/>
      <c r="F49" s="14"/>
      <c r="G49" s="14"/>
    </row>
    <row r="50" spans="1:7" ht="15">
      <c r="A50" s="6"/>
      <c r="B50" s="2" t="s">
        <v>34</v>
      </c>
      <c r="C50" s="2"/>
      <c r="D50" s="19"/>
      <c r="E50" s="13"/>
      <c r="F50" s="14"/>
      <c r="G50" s="14"/>
    </row>
    <row r="51" spans="1:7" ht="15">
      <c r="A51" s="6"/>
      <c r="B51" s="2" t="s">
        <v>35</v>
      </c>
      <c r="C51" s="2"/>
      <c r="D51" s="19"/>
      <c r="E51" s="13"/>
      <c r="F51" s="14"/>
      <c r="G51" s="14"/>
    </row>
    <row r="52" spans="1:7" ht="15">
      <c r="A52" s="6"/>
      <c r="B52" s="18"/>
      <c r="C52" s="2" t="s">
        <v>36</v>
      </c>
      <c r="D52" s="19"/>
      <c r="E52" s="13"/>
      <c r="F52" s="14"/>
      <c r="G52" s="14"/>
    </row>
    <row r="53" spans="1:7" ht="15">
      <c r="A53" s="6"/>
      <c r="B53" s="18"/>
      <c r="C53" s="2" t="s">
        <v>37</v>
      </c>
      <c r="D53" s="19"/>
      <c r="E53" s="13"/>
      <c r="F53" s="14"/>
      <c r="G53" s="14"/>
    </row>
    <row r="54" spans="1:7" ht="15">
      <c r="A54" s="6"/>
      <c r="B54" s="2" t="s">
        <v>38</v>
      </c>
      <c r="C54" s="2"/>
      <c r="D54" s="19"/>
      <c r="E54" s="13"/>
      <c r="F54" s="14"/>
      <c r="G54" s="14"/>
    </row>
    <row r="55" spans="1:7" ht="15">
      <c r="A55" s="6"/>
      <c r="B55" s="2" t="s">
        <v>39</v>
      </c>
      <c r="C55" s="2"/>
      <c r="D55" s="19"/>
      <c r="E55" s="13"/>
      <c r="F55" s="14"/>
      <c r="G55" s="14"/>
    </row>
    <row r="56" spans="1:7" ht="15">
      <c r="A56" s="4"/>
      <c r="B56" s="3"/>
      <c r="C56" s="3"/>
      <c r="D56" s="16"/>
      <c r="E56" s="17"/>
      <c r="F56" s="5"/>
      <c r="G56" s="5"/>
    </row>
    <row r="57" spans="1:7" ht="15">
      <c r="A57" s="6" t="s">
        <v>11</v>
      </c>
      <c r="B57" s="2"/>
      <c r="C57" s="2"/>
      <c r="D57" s="19"/>
      <c r="E57" s="13"/>
      <c r="F57" s="14"/>
      <c r="G57" s="14"/>
    </row>
    <row r="58" spans="1:7" ht="15">
      <c r="A58" s="4"/>
      <c r="B58" s="15"/>
      <c r="C58" s="3"/>
      <c r="D58" s="22"/>
      <c r="E58" s="17"/>
      <c r="F58" s="17"/>
      <c r="G58" s="17"/>
    </row>
    <row r="59" spans="1:7" ht="15">
      <c r="A59" s="6" t="s">
        <v>41</v>
      </c>
      <c r="B59" s="2"/>
      <c r="C59" s="2"/>
      <c r="D59" s="2"/>
      <c r="E59" s="2" t="s">
        <v>4</v>
      </c>
      <c r="F59" s="2"/>
      <c r="G59" s="2"/>
    </row>
    <row r="60" spans="1:7" ht="15">
      <c r="A60" s="6"/>
      <c r="B60" s="2"/>
      <c r="C60" s="2"/>
      <c r="D60" s="2"/>
      <c r="E60" s="2"/>
      <c r="F60" s="2"/>
      <c r="G60" s="2"/>
    </row>
    <row r="61" spans="1:7" ht="15">
      <c r="A61" s="6" t="s">
        <v>43</v>
      </c>
      <c r="B61" s="2"/>
      <c r="C61" s="2"/>
      <c r="D61" s="2"/>
      <c r="E61" s="2" t="s">
        <v>42</v>
      </c>
      <c r="F61" s="2"/>
      <c r="G61" s="2" t="s">
        <v>44</v>
      </c>
    </row>
    <row r="62" spans="1:9" ht="15">
      <c r="A62" s="4"/>
      <c r="B62" s="3"/>
      <c r="C62" s="3"/>
      <c r="D62" s="3"/>
      <c r="E62" s="3"/>
      <c r="F62" s="3"/>
      <c r="G62" s="3"/>
      <c r="I62" s="20"/>
    </row>
    <row r="64" ht="15.75">
      <c r="A64" s="21"/>
    </row>
  </sheetData>
  <sheetProtection/>
  <mergeCells count="6">
    <mergeCell ref="E45:G45"/>
    <mergeCell ref="A8:D8"/>
    <mergeCell ref="E22:G22"/>
    <mergeCell ref="A2:G2"/>
    <mergeCell ref="A3:G3"/>
    <mergeCell ref="A4:G4"/>
  </mergeCells>
  <printOptions horizontalCentered="1"/>
  <pageMargins left="0.2" right="0.2" top="1" bottom="1" header="0.5" footer="0.5"/>
  <pageSetup blackAndWhite="1" horizontalDpi="1200" verticalDpi="12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57421875" style="1" customWidth="1"/>
    <col min="2" max="2" width="4.421875" style="1" customWidth="1"/>
    <col min="3" max="3" width="3.28125" style="1" customWidth="1"/>
    <col min="4" max="4" width="53.57421875" style="1" customWidth="1"/>
    <col min="5" max="5" width="21.7109375" style="1" customWidth="1"/>
    <col min="6" max="6" width="20.7109375" style="1" customWidth="1"/>
    <col min="7" max="7" width="21.7109375" style="1" customWidth="1"/>
    <col min="8" max="16384" width="9.140625" style="1" customWidth="1"/>
  </cols>
  <sheetData>
    <row r="1" ht="15">
      <c r="G1" s="23" t="s">
        <v>47</v>
      </c>
    </row>
    <row r="2" spans="1:7" ht="18">
      <c r="A2" s="45" t="s">
        <v>78</v>
      </c>
      <c r="B2" s="45"/>
      <c r="C2" s="45"/>
      <c r="D2" s="45"/>
      <c r="E2" s="45"/>
      <c r="F2" s="45"/>
      <c r="G2" s="45"/>
    </row>
    <row r="3" spans="1:7" ht="15">
      <c r="A3" s="44" t="s">
        <v>2</v>
      </c>
      <c r="B3" s="44"/>
      <c r="C3" s="44"/>
      <c r="D3" s="44"/>
      <c r="E3" s="44"/>
      <c r="F3" s="44"/>
      <c r="G3" s="44"/>
    </row>
    <row r="4" spans="1:7" ht="15">
      <c r="A4" s="44" t="s">
        <v>82</v>
      </c>
      <c r="B4" s="44"/>
      <c r="C4" s="44"/>
      <c r="D4" s="44"/>
      <c r="E4" s="44"/>
      <c r="F4" s="44"/>
      <c r="G4" s="44"/>
    </row>
    <row r="5" spans="1:7" ht="15">
      <c r="A5" s="25" t="s">
        <v>0</v>
      </c>
      <c r="B5" s="26"/>
      <c r="C5" s="26"/>
      <c r="D5" s="26"/>
      <c r="E5" s="26"/>
      <c r="F5" s="26"/>
      <c r="G5" s="24"/>
    </row>
    <row r="6" spans="1:7" ht="15.75">
      <c r="A6" s="4" t="s">
        <v>1</v>
      </c>
      <c r="B6" s="3"/>
      <c r="C6" s="3"/>
      <c r="D6" s="46" t="s">
        <v>89</v>
      </c>
      <c r="E6" s="3"/>
      <c r="F6" s="3"/>
      <c r="G6" s="5"/>
    </row>
    <row r="7" spans="1:7" ht="15">
      <c r="A7" s="6"/>
      <c r="B7" s="2"/>
      <c r="C7" s="2"/>
      <c r="D7" s="2"/>
      <c r="E7" s="7"/>
      <c r="F7" s="8"/>
      <c r="G7" s="8"/>
    </row>
    <row r="8" spans="1:7" ht="15">
      <c r="A8" s="43" t="s">
        <v>5</v>
      </c>
      <c r="B8" s="44"/>
      <c r="C8" s="44"/>
      <c r="D8" s="44"/>
      <c r="E8" s="9" t="s">
        <v>79</v>
      </c>
      <c r="F8" s="10" t="s">
        <v>81</v>
      </c>
      <c r="G8" s="10" t="s">
        <v>83</v>
      </c>
    </row>
    <row r="9" spans="1:7" ht="15">
      <c r="A9" s="4"/>
      <c r="B9" s="3"/>
      <c r="C9" s="3"/>
      <c r="D9" s="3"/>
      <c r="E9" s="11" t="s">
        <v>80</v>
      </c>
      <c r="F9" s="12" t="s">
        <v>45</v>
      </c>
      <c r="G9" s="12" t="s">
        <v>48</v>
      </c>
    </row>
    <row r="10" spans="1:7" ht="15">
      <c r="A10" s="6"/>
      <c r="B10" s="2"/>
      <c r="C10" s="2"/>
      <c r="E10" s="13"/>
      <c r="F10" s="14"/>
      <c r="G10" s="14"/>
    </row>
    <row r="11" spans="1:7" ht="15">
      <c r="A11" s="6" t="s">
        <v>55</v>
      </c>
      <c r="B11" s="18"/>
      <c r="C11" s="2"/>
      <c r="E11" s="13"/>
      <c r="F11" s="14"/>
      <c r="G11" s="14"/>
    </row>
    <row r="12" spans="1:7" ht="15">
      <c r="A12" s="6"/>
      <c r="B12" s="2"/>
      <c r="C12" s="2"/>
      <c r="D12" s="2"/>
      <c r="E12" s="13"/>
      <c r="F12" s="14"/>
      <c r="G12" s="14"/>
    </row>
    <row r="13" spans="1:8" ht="15">
      <c r="A13" s="6"/>
      <c r="B13" s="2" t="s">
        <v>56</v>
      </c>
      <c r="C13" s="2"/>
      <c r="D13" s="2"/>
      <c r="E13" s="27">
        <v>4054654.14</v>
      </c>
      <c r="F13" s="28">
        <f>3231127.6+1110000</f>
        <v>4341127.6</v>
      </c>
      <c r="G13" s="28">
        <v>4800000</v>
      </c>
      <c r="H13" s="29"/>
    </row>
    <row r="14" spans="1:8" ht="15">
      <c r="A14" s="6"/>
      <c r="B14" s="2" t="s">
        <v>65</v>
      </c>
      <c r="C14" s="2"/>
      <c r="D14" s="2"/>
      <c r="E14" s="27">
        <v>43325584.19</v>
      </c>
      <c r="F14" s="27">
        <f>+'[3]Trade_2013'!$H$41</f>
        <v>50578269.197749995</v>
      </c>
      <c r="G14" s="27">
        <f>+'[3]Trade_2014'!$H$41</f>
        <v>57143079.52421958</v>
      </c>
      <c r="H14" s="29"/>
    </row>
    <row r="15" spans="1:8" ht="15">
      <c r="A15" s="6"/>
      <c r="B15" s="2" t="s">
        <v>62</v>
      </c>
      <c r="C15" s="2"/>
      <c r="D15" s="2"/>
      <c r="E15" s="27"/>
      <c r="F15" s="30"/>
      <c r="G15" s="28"/>
      <c r="H15" s="29"/>
    </row>
    <row r="16" spans="1:8" ht="15">
      <c r="A16" s="6"/>
      <c r="B16" s="2" t="s">
        <v>66</v>
      </c>
      <c r="C16" s="2"/>
      <c r="D16" s="2"/>
      <c r="E16" s="31">
        <f>-'[6]Sheet1'!$E$23</f>
        <v>-15391724.91</v>
      </c>
      <c r="F16" s="28">
        <f>-'[8]CWD2013'!$F$140-'[8]CWD2013'!$I$140</f>
        <v>-16876247.399999995</v>
      </c>
      <c r="G16" s="39">
        <f>-'[8]CWD2014'!$F$143-'[8]CWD2014'!$I$143</f>
        <v>-18920031</v>
      </c>
      <c r="H16" s="29"/>
    </row>
    <row r="17" spans="1:8" ht="15">
      <c r="A17" s="6"/>
      <c r="B17" s="2" t="s">
        <v>67</v>
      </c>
      <c r="C17" s="2"/>
      <c r="D17" s="2"/>
      <c r="E17" s="27">
        <f>-SUM('[1]Dec'!$L$28,'[1]Dec'!$L$30,'[1]Dec'!$L$31,'[1]Dec'!$L$33,'[1]Dec'!$L$34,'[1]Dec'!$L$44,'[1]Dec'!$L$48)</f>
        <v>-10370229.870000001</v>
      </c>
      <c r="F17" s="28">
        <f>-'[4]2013'!$G$21</f>
        <v>-6643203.83</v>
      </c>
      <c r="G17" s="28">
        <f>-'[4]2014'!$G$21</f>
        <v>-3763250</v>
      </c>
      <c r="H17" s="29"/>
    </row>
    <row r="18" spans="1:8" ht="15">
      <c r="A18" s="6"/>
      <c r="B18" s="2" t="s">
        <v>68</v>
      </c>
      <c r="C18" s="2"/>
      <c r="D18" s="2"/>
      <c r="E18" s="31">
        <f>-'[6]Sheet1'!$E$31</f>
        <v>-2128020.39</v>
      </c>
      <c r="F18" s="28">
        <f>-'[5]CFS 2013-2015'!F22</f>
        <v>-983358.9179999998</v>
      </c>
      <c r="G18" s="28">
        <f>-'[5]CFS 2013-2015'!$H$22</f>
        <v>-1096202.5542</v>
      </c>
      <c r="H18" s="29"/>
    </row>
    <row r="19" spans="1:8" ht="15">
      <c r="A19" s="6"/>
      <c r="B19" s="2" t="s">
        <v>69</v>
      </c>
      <c r="C19" s="2"/>
      <c r="D19" s="2"/>
      <c r="E19" s="32">
        <f>-'[1]Dec'!$L$49-E16-E18-E17</f>
        <v>-8529399.820000015</v>
      </c>
      <c r="F19" s="33">
        <f>-'[5]CFS 2013-2015'!$F$18-F16+F17-F18</f>
        <v>-8040380.778000005</v>
      </c>
      <c r="G19" s="33">
        <f>-'[5]CFS 2013-2015'!$H$18-G16+G17-G18</f>
        <v>-5456150.915</v>
      </c>
      <c r="H19" s="29"/>
    </row>
    <row r="20" spans="1:8" ht="15">
      <c r="A20" s="6"/>
      <c r="B20" s="2"/>
      <c r="C20" s="2"/>
      <c r="D20" s="2"/>
      <c r="E20" s="27"/>
      <c r="F20" s="30"/>
      <c r="G20" s="28"/>
      <c r="H20" s="29"/>
    </row>
    <row r="21" spans="1:8" ht="15">
      <c r="A21" s="6"/>
      <c r="B21" s="2"/>
      <c r="C21" s="2" t="s">
        <v>57</v>
      </c>
      <c r="D21" s="2"/>
      <c r="E21" s="32">
        <f>SUM(E13:E19)</f>
        <v>10960863.339999981</v>
      </c>
      <c r="F21" s="32">
        <f>SUM(F13:F19)</f>
        <v>22376205.87175</v>
      </c>
      <c r="G21" s="32">
        <f>SUM(G13:G19)</f>
        <v>32707445.05501958</v>
      </c>
      <c r="H21" s="29"/>
    </row>
    <row r="22" spans="1:8" ht="15">
      <c r="A22" s="6"/>
      <c r="B22" s="2"/>
      <c r="C22" s="2"/>
      <c r="D22" s="2"/>
      <c r="E22" s="27"/>
      <c r="F22" s="30"/>
      <c r="G22" s="28"/>
      <c r="H22" s="29"/>
    </row>
    <row r="23" spans="1:8" ht="15">
      <c r="A23" s="6" t="s">
        <v>58</v>
      </c>
      <c r="B23" s="2"/>
      <c r="C23" s="2"/>
      <c r="D23" s="2"/>
      <c r="E23" s="27"/>
      <c r="F23" s="30"/>
      <c r="G23" s="28"/>
      <c r="H23" s="29"/>
    </row>
    <row r="24" spans="1:8" ht="15">
      <c r="A24" s="6"/>
      <c r="B24" s="2"/>
      <c r="C24" s="2"/>
      <c r="D24" s="2"/>
      <c r="E24" s="27"/>
      <c r="F24" s="30"/>
      <c r="G24" s="28"/>
      <c r="H24" s="29"/>
    </row>
    <row r="25" spans="1:8" ht="15">
      <c r="A25" s="6"/>
      <c r="B25" s="2" t="s">
        <v>59</v>
      </c>
      <c r="C25" s="2"/>
      <c r="D25" s="2"/>
      <c r="E25" s="27">
        <f>-SUM('[1]Dec'!$L$64:$L$66)</f>
        <v>-1075764.58</v>
      </c>
      <c r="F25" s="28">
        <f>-'[2]With CAPEX'!$N$21</f>
        <v>-16364965.2</v>
      </c>
      <c r="G25" s="28">
        <f>-'[9]2014'!$M$46</f>
        <v>-53926859</v>
      </c>
      <c r="H25" s="29"/>
    </row>
    <row r="26" spans="1:8" ht="15">
      <c r="A26" s="6"/>
      <c r="B26" s="2" t="s">
        <v>60</v>
      </c>
      <c r="C26" s="2"/>
      <c r="D26" s="2"/>
      <c r="E26" s="27"/>
      <c r="F26" s="30"/>
      <c r="G26" s="28">
        <v>35</v>
      </c>
      <c r="H26" s="29"/>
    </row>
    <row r="27" spans="1:8" ht="15">
      <c r="A27" s="6"/>
      <c r="B27" s="2" t="s">
        <v>64</v>
      </c>
      <c r="C27" s="2"/>
      <c r="D27" s="2"/>
      <c r="E27" s="27"/>
      <c r="F27" s="30"/>
      <c r="G27" s="28"/>
      <c r="H27" s="29"/>
    </row>
    <row r="28" spans="1:8" ht="15">
      <c r="A28" s="6"/>
      <c r="B28" s="2" t="s">
        <v>69</v>
      </c>
      <c r="C28" s="2"/>
      <c r="D28" s="2"/>
      <c r="E28" s="32">
        <f>SUM('[1]Dec'!$L$58)</f>
        <v>44769.33</v>
      </c>
      <c r="F28" s="34">
        <v>50000</v>
      </c>
      <c r="G28" s="33">
        <v>50000</v>
      </c>
      <c r="H28" s="29"/>
    </row>
    <row r="29" spans="1:8" ht="15">
      <c r="A29" s="6"/>
      <c r="B29" s="2"/>
      <c r="C29" s="2"/>
      <c r="D29" s="2"/>
      <c r="E29" s="27"/>
      <c r="F29" s="30"/>
      <c r="G29" s="28"/>
      <c r="H29" s="29"/>
    </row>
    <row r="30" spans="1:8" ht="15">
      <c r="A30" s="6"/>
      <c r="B30" s="2"/>
      <c r="C30" s="2" t="s">
        <v>63</v>
      </c>
      <c r="D30" s="2"/>
      <c r="E30" s="35">
        <f>SUM(E24:E28)</f>
        <v>-1030995.2500000001</v>
      </c>
      <c r="F30" s="35">
        <f>SUM(F24:F28)</f>
        <v>-16314965.2</v>
      </c>
      <c r="G30" s="33">
        <f>SUM(G25:G29)</f>
        <v>-53876824</v>
      </c>
      <c r="H30" s="29"/>
    </row>
    <row r="31" spans="1:8" ht="15">
      <c r="A31" s="6"/>
      <c r="B31" s="2"/>
      <c r="C31" s="2"/>
      <c r="D31" s="2"/>
      <c r="E31" s="27"/>
      <c r="F31" s="30"/>
      <c r="G31" s="28"/>
      <c r="H31" s="29"/>
    </row>
    <row r="32" spans="1:8" ht="15">
      <c r="A32" s="6" t="s">
        <v>70</v>
      </c>
      <c r="B32" s="18"/>
      <c r="C32" s="2"/>
      <c r="D32" s="2"/>
      <c r="E32" s="27"/>
      <c r="F32" s="30"/>
      <c r="G32" s="28"/>
      <c r="H32" s="29"/>
    </row>
    <row r="33" spans="1:8" ht="15">
      <c r="A33" s="6"/>
      <c r="B33" s="18"/>
      <c r="C33" s="2"/>
      <c r="D33" s="2"/>
      <c r="E33" s="27"/>
      <c r="F33" s="30"/>
      <c r="G33" s="28"/>
      <c r="H33" s="29"/>
    </row>
    <row r="34" spans="1:8" ht="15">
      <c r="A34" s="6"/>
      <c r="B34" s="2" t="s">
        <v>71</v>
      </c>
      <c r="C34" s="2"/>
      <c r="D34" s="2"/>
      <c r="E34" s="27"/>
      <c r="F34" s="30"/>
      <c r="G34" s="28"/>
      <c r="H34" s="29"/>
    </row>
    <row r="35" spans="1:8" ht="15">
      <c r="A35" s="6"/>
      <c r="B35" s="2" t="s">
        <v>72</v>
      </c>
      <c r="C35" s="2"/>
      <c r="D35" s="2"/>
      <c r="E35" s="27"/>
      <c r="F35" s="28"/>
      <c r="G35" s="28">
        <f>+'[7]2014'!$G$34</f>
        <v>15000000</v>
      </c>
      <c r="H35" s="29"/>
    </row>
    <row r="36" spans="1:8" ht="15">
      <c r="A36" s="6"/>
      <c r="B36" s="2" t="s">
        <v>73</v>
      </c>
      <c r="C36" s="2"/>
      <c r="D36" s="2"/>
      <c r="E36" s="27">
        <f>+'[1]Dec'!$L$77</f>
        <v>-7306836</v>
      </c>
      <c r="F36" s="28">
        <f>-'[7]2013'!$I$36-'[7]2013'!$J$36</f>
        <v>-7662941.307407561</v>
      </c>
      <c r="G36" s="28">
        <f>-'[7]2014'!$I$36-'[7]2014'!$J$36</f>
        <v>-11461397.919754874</v>
      </c>
      <c r="H36" s="29"/>
    </row>
    <row r="37" spans="1:8" ht="15">
      <c r="A37" s="6"/>
      <c r="B37" s="2" t="s">
        <v>74</v>
      </c>
      <c r="C37" s="2"/>
      <c r="D37" s="2"/>
      <c r="E37" s="36"/>
      <c r="F37" s="36"/>
      <c r="G37" s="31"/>
      <c r="H37" s="29"/>
    </row>
    <row r="38" spans="1:8" ht="15">
      <c r="A38" s="6"/>
      <c r="B38" s="2" t="s">
        <v>69</v>
      </c>
      <c r="C38" s="2"/>
      <c r="D38" s="2"/>
      <c r="E38" s="37"/>
      <c r="F38" s="37"/>
      <c r="G38" s="35"/>
      <c r="H38" s="29"/>
    </row>
    <row r="39" spans="1:8" ht="15">
      <c r="A39" s="6"/>
      <c r="B39" s="2"/>
      <c r="C39" s="2"/>
      <c r="D39" s="2"/>
      <c r="E39" s="36"/>
      <c r="F39" s="36"/>
      <c r="G39" s="31"/>
      <c r="H39" s="29"/>
    </row>
    <row r="40" spans="1:8" ht="15">
      <c r="A40" s="6"/>
      <c r="B40" s="2"/>
      <c r="C40" s="2" t="s">
        <v>61</v>
      </c>
      <c r="D40" s="2"/>
      <c r="E40" s="35">
        <f>SUM(E34:E38)</f>
        <v>-7306836</v>
      </c>
      <c r="F40" s="35">
        <f>SUM(F34:F38)</f>
        <v>-7662941.307407561</v>
      </c>
      <c r="G40" s="35">
        <f>SUM(G34:G38)</f>
        <v>3538602.080245126</v>
      </c>
      <c r="H40" s="29"/>
    </row>
    <row r="41" spans="1:8" ht="15">
      <c r="A41" s="6"/>
      <c r="B41" s="2"/>
      <c r="C41" s="2"/>
      <c r="D41" s="2"/>
      <c r="E41" s="27"/>
      <c r="F41" s="30"/>
      <c r="G41" s="28"/>
      <c r="H41" s="29"/>
    </row>
    <row r="42" spans="1:8" ht="15">
      <c r="A42" s="6" t="s">
        <v>75</v>
      </c>
      <c r="B42" s="2"/>
      <c r="C42" s="2"/>
      <c r="D42" s="2"/>
      <c r="E42" s="27">
        <f>SUM(E21,E30,E40)</f>
        <v>2623032.089999981</v>
      </c>
      <c r="F42" s="27">
        <f>SUM(F21,F30,F40)</f>
        <v>-1601700.6356575591</v>
      </c>
      <c r="G42" s="27">
        <f>SUM(G21,G30,G40)</f>
        <v>-17630776.864735294</v>
      </c>
      <c r="H42" s="29"/>
    </row>
    <row r="43" spans="1:8" ht="15">
      <c r="A43" s="6" t="s">
        <v>76</v>
      </c>
      <c r="B43" s="2"/>
      <c r="C43" s="2"/>
      <c r="D43" s="19"/>
      <c r="E43" s="32">
        <f>+'[1]Dec'!$L$79</f>
        <v>6531269.64</v>
      </c>
      <c r="F43" s="34">
        <f>+E45</f>
        <v>9154301.729999982</v>
      </c>
      <c r="G43" s="33">
        <f>+F45</f>
        <v>7552601.094342423</v>
      </c>
      <c r="H43" s="29"/>
    </row>
    <row r="44" spans="1:8" ht="15">
      <c r="A44" s="6"/>
      <c r="B44" s="2"/>
      <c r="C44" s="2"/>
      <c r="D44" s="19"/>
      <c r="E44" s="27"/>
      <c r="F44" s="30"/>
      <c r="G44" s="28"/>
      <c r="H44" s="29"/>
    </row>
    <row r="45" spans="1:8" ht="15.75" thickBot="1">
      <c r="A45" s="6" t="s">
        <v>77</v>
      </c>
      <c r="B45" s="2"/>
      <c r="C45" s="2"/>
      <c r="D45" s="19"/>
      <c r="E45" s="38">
        <f>+E42+E43</f>
        <v>9154301.729999982</v>
      </c>
      <c r="F45" s="38">
        <f>+F42+F43</f>
        <v>7552601.094342423</v>
      </c>
      <c r="G45" s="38">
        <f>+G42+G43</f>
        <v>-10078175.770392872</v>
      </c>
      <c r="H45" s="29"/>
    </row>
    <row r="46" spans="1:7" ht="15.75" thickTop="1">
      <c r="A46" s="6"/>
      <c r="B46" s="18"/>
      <c r="C46" s="2"/>
      <c r="D46" s="19"/>
      <c r="E46" s="13"/>
      <c r="F46" s="14"/>
      <c r="G46" s="14"/>
    </row>
    <row r="47" spans="1:7" ht="15">
      <c r="A47" s="6"/>
      <c r="B47" s="18"/>
      <c r="C47" s="2"/>
      <c r="D47" s="19"/>
      <c r="E47" s="13"/>
      <c r="F47" s="14"/>
      <c r="G47" s="14"/>
    </row>
    <row r="48" spans="1:7" ht="15">
      <c r="A48" s="6"/>
      <c r="B48" s="2"/>
      <c r="C48" s="2"/>
      <c r="D48" s="19"/>
      <c r="E48" s="13"/>
      <c r="F48" s="14"/>
      <c r="G48" s="14"/>
    </row>
    <row r="49" spans="1:7" ht="15">
      <c r="A49" s="6"/>
      <c r="B49" s="2"/>
      <c r="C49" s="2"/>
      <c r="D49" s="19"/>
      <c r="E49" s="13"/>
      <c r="F49" s="14"/>
      <c r="G49" s="14"/>
    </row>
    <row r="50" spans="1:7" ht="15">
      <c r="A50" s="4"/>
      <c r="B50" s="3"/>
      <c r="C50" s="3"/>
      <c r="D50" s="16"/>
      <c r="E50" s="17"/>
      <c r="F50" s="5"/>
      <c r="G50" s="5"/>
    </row>
    <row r="51" spans="1:7" ht="15">
      <c r="A51" s="6"/>
      <c r="B51" s="2"/>
      <c r="C51" s="2"/>
      <c r="D51" s="19"/>
      <c r="E51" s="13"/>
      <c r="F51" s="14"/>
      <c r="G51" s="14"/>
    </row>
    <row r="52" spans="1:7" ht="15">
      <c r="A52" s="4"/>
      <c r="B52" s="15"/>
      <c r="C52" s="3"/>
      <c r="D52" s="22"/>
      <c r="E52" s="17"/>
      <c r="F52" s="17"/>
      <c r="G52" s="17"/>
    </row>
    <row r="53" spans="1:7" ht="15">
      <c r="A53" s="6" t="s">
        <v>41</v>
      </c>
      <c r="B53" s="2"/>
      <c r="C53" s="2"/>
      <c r="D53" s="2"/>
      <c r="E53" s="2" t="s">
        <v>4</v>
      </c>
      <c r="F53" s="2"/>
      <c r="G53" s="8"/>
    </row>
    <row r="54" spans="1:7" ht="15">
      <c r="A54" s="6"/>
      <c r="B54" s="2"/>
      <c r="C54" s="2"/>
      <c r="D54" s="2"/>
      <c r="E54" s="2"/>
      <c r="F54" s="2"/>
      <c r="G54" s="14"/>
    </row>
    <row r="55" spans="1:7" ht="15">
      <c r="A55" s="6"/>
      <c r="B55" s="2"/>
      <c r="C55" s="2"/>
      <c r="D55" s="2"/>
      <c r="E55" s="2"/>
      <c r="F55" s="2"/>
      <c r="G55" s="14"/>
    </row>
    <row r="56" spans="1:7" ht="15">
      <c r="A56" s="6"/>
      <c r="B56" s="2"/>
      <c r="C56" s="2"/>
      <c r="D56" s="2"/>
      <c r="E56" s="2"/>
      <c r="F56" s="2"/>
      <c r="G56" s="14"/>
    </row>
    <row r="57" spans="1:7" ht="15">
      <c r="A57" s="6" t="s">
        <v>85</v>
      </c>
      <c r="B57" s="2"/>
      <c r="C57" s="2"/>
      <c r="D57" s="2"/>
      <c r="E57" s="2" t="s">
        <v>87</v>
      </c>
      <c r="F57" s="2"/>
      <c r="G57" s="14"/>
    </row>
    <row r="58" spans="1:7" ht="15">
      <c r="A58" s="6" t="s">
        <v>86</v>
      </c>
      <c r="B58" s="2"/>
      <c r="C58" s="2"/>
      <c r="D58" s="2"/>
      <c r="E58" s="2" t="s">
        <v>88</v>
      </c>
      <c r="F58" s="2"/>
      <c r="G58" s="14" t="s">
        <v>44</v>
      </c>
    </row>
    <row r="59" spans="1:9" ht="15">
      <c r="A59" s="4"/>
      <c r="B59" s="3"/>
      <c r="C59" s="3"/>
      <c r="D59" s="3"/>
      <c r="E59" s="3"/>
      <c r="F59" s="3"/>
      <c r="G59" s="5"/>
      <c r="I59" s="20"/>
    </row>
    <row r="60" spans="7:8" ht="15">
      <c r="G60" s="2"/>
      <c r="H60" s="2"/>
    </row>
    <row r="61" ht="15.75">
      <c r="A61" s="21"/>
    </row>
    <row r="62" spans="4:7" ht="15">
      <c r="D62" s="1" t="s">
        <v>84</v>
      </c>
      <c r="G62" s="29">
        <f>SUM(G16:G18,G25,G36)</f>
        <v>-89167740.47395487</v>
      </c>
    </row>
  </sheetData>
  <sheetProtection/>
  <mergeCells count="4">
    <mergeCell ref="A8:D8"/>
    <mergeCell ref="A2:G2"/>
    <mergeCell ref="A3:G3"/>
    <mergeCell ref="A4:G4"/>
  </mergeCells>
  <printOptions horizontalCentered="1"/>
  <pageMargins left="0.25" right="0.2" top="0.5" bottom="0.64" header="0.6" footer="0.5"/>
  <pageSetup blackAndWhite="1" horizontalDpi="600" verticalDpi="600" orientation="portrait" paperSize="5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biss-win95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melrose</dc:creator>
  <cp:keywords/>
  <dc:description/>
  <cp:lastModifiedBy>Gigi</cp:lastModifiedBy>
  <cp:lastPrinted>2014-09-16T05:20:57Z</cp:lastPrinted>
  <dcterms:created xsi:type="dcterms:W3CDTF">1998-01-09T02:49:53Z</dcterms:created>
  <dcterms:modified xsi:type="dcterms:W3CDTF">2014-09-16T09:08:57Z</dcterms:modified>
  <cp:category/>
  <cp:version/>
  <cp:contentType/>
  <cp:contentStatus/>
</cp:coreProperties>
</file>